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ktum\2023\!Zakázky\P-33-2023 - TP zateplení půdy DPS Hostim\09 ROZPOČET\!FINAL\20240327 - Nové DPH\"/>
    </mc:Choice>
  </mc:AlternateContent>
  <xr:revisionPtr revIDLastSave="0" documentId="8_{9F5EC257-3C7C-4A48-9309-C973521612C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Pol'!$A$1:$Y$40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59" i="1" s="1"/>
  <c r="J58" i="1" s="1"/>
  <c r="I57" i="1"/>
  <c r="I56" i="1"/>
  <c r="I55" i="1"/>
  <c r="I54" i="1"/>
  <c r="I53" i="1"/>
  <c r="G42" i="1"/>
  <c r="F42" i="1"/>
  <c r="G41" i="1"/>
  <c r="F41" i="1"/>
  <c r="G39" i="1"/>
  <c r="F39" i="1"/>
  <c r="G39" i="12"/>
  <c r="BA37" i="12"/>
  <c r="BA34" i="12"/>
  <c r="G8" i="12"/>
  <c r="I8" i="12"/>
  <c r="K8" i="12"/>
  <c r="O8" i="12"/>
  <c r="Q8" i="12"/>
  <c r="V8" i="12"/>
  <c r="G9" i="12"/>
  <c r="M9" i="12" s="1"/>
  <c r="M8" i="12" s="1"/>
  <c r="I9" i="12"/>
  <c r="K9" i="12"/>
  <c r="O9" i="12"/>
  <c r="Q9" i="12"/>
  <c r="V9" i="12"/>
  <c r="G11" i="12"/>
  <c r="M11" i="12"/>
  <c r="O11" i="12"/>
  <c r="V11" i="12"/>
  <c r="G12" i="12"/>
  <c r="I12" i="12"/>
  <c r="I11" i="12" s="1"/>
  <c r="K12" i="12"/>
  <c r="K11" i="12" s="1"/>
  <c r="M12" i="12"/>
  <c r="O12" i="12"/>
  <c r="Q12" i="12"/>
  <c r="Q11" i="12" s="1"/>
  <c r="V12" i="12"/>
  <c r="G14" i="12"/>
  <c r="I14" i="12"/>
  <c r="K14" i="12"/>
  <c r="O14" i="12"/>
  <c r="G15" i="12"/>
  <c r="I15" i="12"/>
  <c r="K15" i="12"/>
  <c r="M15" i="12"/>
  <c r="M14" i="12" s="1"/>
  <c r="O15" i="12"/>
  <c r="Q15" i="12"/>
  <c r="Q14" i="12" s="1"/>
  <c r="V15" i="12"/>
  <c r="V14" i="12" s="1"/>
  <c r="G17" i="12"/>
  <c r="G18" i="12"/>
  <c r="AE39" i="12" s="1"/>
  <c r="I18" i="12"/>
  <c r="I17" i="12" s="1"/>
  <c r="K18" i="12"/>
  <c r="O18" i="12"/>
  <c r="O17" i="12" s="1"/>
  <c r="Q18" i="12"/>
  <c r="Q17" i="12" s="1"/>
  <c r="V18" i="12"/>
  <c r="G20" i="12"/>
  <c r="M20" i="12" s="1"/>
  <c r="I20" i="12"/>
  <c r="K20" i="12"/>
  <c r="O20" i="12"/>
  <c r="Q20" i="12"/>
  <c r="V20" i="12"/>
  <c r="V17" i="12" s="1"/>
  <c r="G22" i="12"/>
  <c r="I22" i="12"/>
  <c r="K22" i="12"/>
  <c r="K17" i="12" s="1"/>
  <c r="M22" i="12"/>
  <c r="O22" i="12"/>
  <c r="Q22" i="12"/>
  <c r="V22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I30" i="12"/>
  <c r="K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O30" i="12" s="1"/>
  <c r="Q33" i="12"/>
  <c r="V33" i="12"/>
  <c r="O35" i="12"/>
  <c r="Q35" i="12"/>
  <c r="G36" i="12"/>
  <c r="M36" i="12" s="1"/>
  <c r="M35" i="12" s="1"/>
  <c r="I36" i="12"/>
  <c r="I35" i="12" s="1"/>
  <c r="K36" i="12"/>
  <c r="K35" i="12" s="1"/>
  <c r="O36" i="12"/>
  <c r="Q36" i="12"/>
  <c r="V36" i="12"/>
  <c r="V35" i="12" s="1"/>
  <c r="AF39" i="12"/>
  <c r="I19" i="1"/>
  <c r="I18" i="1"/>
  <c r="I17" i="1"/>
  <c r="I16" i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20" i="1" l="1"/>
  <c r="I21" i="1" s="1"/>
  <c r="J55" i="1"/>
  <c r="J53" i="1"/>
  <c r="J54" i="1"/>
  <c r="J56" i="1"/>
  <c r="J57" i="1"/>
  <c r="A26" i="1"/>
  <c r="G26" i="1"/>
  <c r="A23" i="1"/>
  <c r="G28" i="1"/>
  <c r="M30" i="12"/>
  <c r="G35" i="12"/>
  <c r="G30" i="12"/>
  <c r="M18" i="12"/>
  <c r="M17" i="12" s="1"/>
  <c r="J42" i="1"/>
  <c r="J41" i="1"/>
  <c r="J39" i="1"/>
  <c r="J43" i="1" s="1"/>
  <c r="H43" i="1"/>
  <c r="J59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Valenta</author>
  </authors>
  <commentList>
    <comment ref="S6" authorId="0" shapeId="0" xr:uid="{C9AB7B0B-5947-49F3-A8F9-7CE860AC023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945EF91-47B7-46B1-9BDE-C3915009F4C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<sst xmlns="http://schemas.openxmlformats.org/spreadsheetml/2006/main" count="292" uniqueCount="158">
  <si>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</si>
  <si>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</si>
  <si>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</si>
  <si>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</si>
  <si>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</si>
  <si>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</si>
  <si>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</si>
  <si>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</si>
  <si>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</si>
  <si>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</si>
  <si>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</si>
  <si>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</si>
  <si>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</si>
  <si>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</si>
  <si>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</si>
  <si>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</si>
  <si>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</si>
  <si>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</si>
  <si>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</si>
  <si>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</si>
  <si>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</si>
  <si>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</si>
  <si>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</si>
  <si>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</si>
  <si>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</si>
  <si>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</si>
  <si>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</si>
  <si>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</si>
  <si>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</si>
  <si>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</si>
  <si>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</si>
  <si>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</si>
  <si>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</si>
  <si>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</si>
  <si>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</si>
  <si>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</si>
  <si>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</si>
  <si>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</si>
  <si>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</si>
  <si>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</si>
  <si>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</si>
  <si>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</si>
  <si>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</si>
  <si>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</si>
  <si>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Architektonicko stavební řešení</t>
  </si>
  <si>
    <t>SO 01</t>
  </si>
  <si>
    <t>Zateplení půdy</t>
  </si>
  <si>
    <t>Objekt:</t>
  </si>
  <si>
    <t>Rozpočet:</t>
  </si>
  <si>
    <t>P-33-2023</t>
  </si>
  <si>
    <t>Zateplení půdy hlavní budovy</t>
  </si>
  <si>
    <t>Stavba</t>
  </si>
  <si>
    <t>Stavební objekt</t>
  </si>
  <si>
    <t>Celkem za stavbu</t>
  </si>
  <si>
    <t>CZK</t>
  </si>
  <si>
    <t>#POPS</t>
  </si>
  <si>
    <t>Popis stavby: P-33-2023 - Zateplení půdy hlavní budovy</t>
  </si>
  <si>
    <t>#POPO</t>
  </si>
  <si>
    <t>Popis objektu: SO 01 - Zateplení půdy</t>
  </si>
  <si>
    <t>#POPR</t>
  </si>
  <si>
    <t>Popis rozpočtu: 01 - Architektonicko stavební řešení</t>
  </si>
  <si>
    <t>Rekapitulace dílů</t>
  </si>
  <si>
    <t>Typ dílu</t>
  </si>
  <si>
    <t>63</t>
  </si>
  <si>
    <t>Podlahy a podlahové konstrukce</t>
  </si>
  <si>
    <t>95</t>
  </si>
  <si>
    <t>Dokončovací konstrukce na pozemních stavbách</t>
  </si>
  <si>
    <t>99</t>
  </si>
  <si>
    <t>Staveništní přesun hmot</t>
  </si>
  <si>
    <t>713</t>
  </si>
  <si>
    <t>Izolace tepelné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</si>
  <si>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</si>
  <si>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</si>
  <si>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</si>
  <si>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</si>
  <si>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</si>
  <si>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</si>
  <si>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</si>
  <si>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</si>
  <si>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</si>
  <si>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</si>
  <si>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</si>
  <si>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</si>
  <si>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</si>
  <si>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</si>
  <si>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</si>
  <si>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</si>
  <si>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</si>
  <si>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</si>
  <si>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</si>
  <si>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</si>
  <si>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</si>
  <si>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</si>
  <si>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</si>
  <si>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</si>
  <si>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</si>
  <si>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</si>
  <si>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</si>
  <si>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</si>
  <si>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</si>
  <si>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</si>
  <si>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</si>
  <si>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777101101R00</t>
  </si>
  <si>
    <t>Příprava podkladu vysávání podlah průmyslovým vysavačem</t>
  </si>
  <si>
    <t>m2</t>
  </si>
  <si>
    <t>800-773</t>
  </si>
  <si>
    <t>RTS 23/ II</t>
  </si>
  <si>
    <t>Práce</t>
  </si>
  <si>
    <t>Běžná</t>
  </si>
  <si>
    <t>POL1_</t>
  </si>
  <si>
    <t>viz Příloha č. 1 - Půdorysné schéma půdy : 564,27</t>
  </si>
  <si>
    <t>VV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</si>
  <si>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</si>
  <si>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</si>
  <si>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801-1</t>
  </si>
  <si>
    <t>prostor schodiště a chodeb (odborný odhad) : 75</t>
  </si>
  <si>
    <t>999281108R00</t>
  </si>
  <si>
    <t xml:space="preserve">Přesun hmot pro opravy a údržbu objektů pro opravy a údržbu dosavadních objektů včetně vnějších plášťů  výšky do 12 m,  </t>
  </si>
  <si>
    <t>t</t>
  </si>
  <si>
    <t>801-4</t>
  </si>
  <si>
    <t>Přesun hmot</t>
  </si>
  <si>
    <t>POL7_</t>
  </si>
  <si>
    <t>oborů 801, 803, 811 a 812</t>
  </si>
  <si>
    <t>SPI</t>
  </si>
  <si>
    <t>713121111RT1</t>
  </si>
  <si>
    <t>Montáž tepelné izolace podlah  jednovrstvá, bez dodávky materiálu</t>
  </si>
  <si>
    <t>800-713</t>
  </si>
  <si>
    <t>713191100R00</t>
  </si>
  <si>
    <t>Izolace tepelné běžných konstrukcí - doplňky položení separační fólie, bez dodávky materiálu</t>
  </si>
  <si>
    <t>Odkaz na mn. položky pořadí 4 : 564,27000</t>
  </si>
  <si>
    <t>631530118R</t>
  </si>
  <si>
    <t>Výrobek izolační pro budovy z minerální vlny (MW) tvar: rohož; tloušťka d = 220,0 mm; OH = 35 kg/m3; lambda = 0,037 W/(m.K)</t>
  </si>
  <si>
    <t>SPCM</t>
  </si>
  <si>
    <t>Specifikace</t>
  </si>
  <si>
    <t>POL3_</t>
  </si>
  <si>
    <t xml:space="preserve">včetně ztatného 5 % : </t>
  </si>
  <si>
    <t>Odkaz na mn. položky pořadí 4 : 564,27000*1,05</t>
  </si>
  <si>
    <t>67352316.AR</t>
  </si>
  <si>
    <t>fólie izolační střešní pojistná, hydroizolační; paropropustná; tloušťka 0,22 mm; plošná hmotnost 110 g/m2; PE; sd 1,60 až 2,40 m</t>
  </si>
  <si>
    <t>998713202R00</t>
  </si>
  <si>
    <t>Přesun hmot pro izolace tepelné v objektech výšky do 12 m</t>
  </si>
  <si>
    <t>50 m vodorovně</t>
  </si>
  <si>
    <t>005121 R</t>
  </si>
  <si>
    <t>Zařízení staveniště</t>
  </si>
  <si>
    <t>Soubor</t>
  </si>
  <si>
    <t>Kalkul</t>
  </si>
  <si>
    <t>VRN</t>
  </si>
  <si>
    <t>POL99_8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</si>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</sst>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0f3yGG1fqh4sddPKzUjmDZTl70gyvFFV++piDDbsNHFw031q05H4EhDGlLQN+8sktj/YxrTlvq5EGMLiF69iLg==" saltValue="ZmF22wR9c+6F2CqqhYRl6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567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SUMIF(F53:F58,A16,I53:I58)+SUMIF(F53:F58,"PSU",I53:I58)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SUMIF(F53:F58,A17,I53:I58)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SUMIF(F53:F58,A18,I53:I58)</f>
        <v>0</v>
      </c>
      <c r="J18" s="85"/>
    </row>
    <row r="19" spans="1:10" ht="23.25" customHeight="1" x14ac:dyDescent="0.2">
      <c r="A19" s="196" t="s">
        <v>71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SUMIF(F53:F58,A19,I53:I58)</f>
        <v>0</v>
      </c>
      <c r="J19" s="85"/>
    </row>
    <row r="20" spans="1:10" ht="23.25" customHeight="1" x14ac:dyDescent="0.2">
      <c r="A20" s="196" t="s">
        <v>72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SUMIF(F53:F58,A20,I53:I58)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01 Pol'!AE39</f>
        <v>0</v>
      </c>
      <c r="G39" s="149">
        <f>'SO 01 01 Pol'!AF39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'SO 01 01 Pol'!AE39</f>
        <v>0</v>
      </c>
      <c r="G41" s="155">
        <f>'SO 01 01 Pol'!AF39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 01 01 Pol'!AE39</f>
        <v>0</v>
      </c>
      <c r="G42" s="150">
        <f>'SO 01 01 Pol'!AF39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24</v>
      </c>
      <c r="G53" s="193"/>
      <c r="H53" s="193"/>
      <c r="I53" s="193">
        <f>'SO 01 01 Pol'!G8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24</v>
      </c>
      <c r="G54" s="193"/>
      <c r="H54" s="193"/>
      <c r="I54" s="193">
        <f>'SO 01 01 Pol'!G11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24</v>
      </c>
      <c r="G55" s="193"/>
      <c r="H55" s="193"/>
      <c r="I55" s="193">
        <f>'SO 01 01 Pol'!G14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25</v>
      </c>
      <c r="G56" s="193"/>
      <c r="H56" s="193"/>
      <c r="I56" s="193">
        <f>'SO 01 01 Pol'!G17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71</v>
      </c>
      <c r="C57" s="184" t="s">
        <v>27</v>
      </c>
      <c r="D57" s="185"/>
      <c r="E57" s="185"/>
      <c r="F57" s="192" t="s">
        <v>71</v>
      </c>
      <c r="G57" s="193"/>
      <c r="H57" s="193"/>
      <c r="I57" s="193">
        <f>'SO 01 01 Pol'!G30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72</v>
      </c>
      <c r="C58" s="184" t="s">
        <v>28</v>
      </c>
      <c r="D58" s="185"/>
      <c r="E58" s="185"/>
      <c r="F58" s="192" t="s">
        <v>72</v>
      </c>
      <c r="G58" s="193"/>
      <c r="H58" s="193"/>
      <c r="I58" s="193">
        <f>'SO 01 01 Pol'!G35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SUM(I53:I58)</f>
        <v>0</v>
      </c>
      <c r="J59" s="190">
        <f>SUM(J53:J58)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w47hIjIKyQpckwM54guD48YiCNI+LHVOxtE24CTR6l8bL5E82ZzU4ri0rSbWnmByz9y3NWd8SdLp16p8kqzJMQ==" saltValue="/kgICNRipZuNo3biUGK7Q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e6psHrdjZWFmHDBy5feQCGzjKIp/EJs3hsmOBHzTzIy5fqvZq47zQXp5gGNoBRUa7+COE4u5OhaqaoopQvnSzQ==" saltValue="lSafQ7NeGQ6z0ezk+TBCO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0E9DD-B1C0-446C-8148-4BAC5BEFBA9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73</v>
      </c>
      <c r="B1" s="197"/>
      <c r="C1" s="197"/>
      <c r="D1" s="197"/>
      <c r="E1" s="197"/>
      <c r="F1" s="197"/>
      <c r="G1" s="197"/>
      <c r="AG1" t="s">
        <v>74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75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75</v>
      </c>
      <c r="AG3" t="s">
        <v>76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77</v>
      </c>
    </row>
    <row r="5" spans="1:60" x14ac:dyDescent="0.2">
      <c r="D5" s="10"/>
    </row>
    <row r="6" spans="1:60" ht="38.25" x14ac:dyDescent="0.2">
      <c r="A6" s="208" t="s">
        <v>78</v>
      </c>
      <c r="B6" s="210" t="s">
        <v>79</v>
      </c>
      <c r="C6" s="210" t="s">
        <v>80</v>
      </c>
      <c r="D6" s="209" t="s">
        <v>81</v>
      </c>
      <c r="E6" s="208" t="s">
        <v>82</v>
      </c>
      <c r="F6" s="207" t="s">
        <v>83</v>
      </c>
      <c r="G6" s="208" t="s">
        <v>29</v>
      </c>
      <c r="H6" s="211" t="s">
        <v>30</v>
      </c>
      <c r="I6" s="211" t="s">
        <v>84</v>
      </c>
      <c r="J6" s="211" t="s">
        <v>31</v>
      </c>
      <c r="K6" s="211" t="s">
        <v>85</v>
      </c>
      <c r="L6" s="211" t="s">
        <v>86</v>
      </c>
      <c r="M6" s="211" t="s">
        <v>87</v>
      </c>
      <c r="N6" s="211" t="s">
        <v>88</v>
      </c>
      <c r="O6" s="211" t="s">
        <v>89</v>
      </c>
      <c r="P6" s="211" t="s">
        <v>90</v>
      </c>
      <c r="Q6" s="211" t="s">
        <v>91</v>
      </c>
      <c r="R6" s="211" t="s">
        <v>92</v>
      </c>
      <c r="S6" s="211" t="s">
        <v>93</v>
      </c>
      <c r="T6" s="211" t="s">
        <v>94</v>
      </c>
      <c r="U6" s="211" t="s">
        <v>95</v>
      </c>
      <c r="V6" s="211" t="s">
        <v>96</v>
      </c>
      <c r="W6" s="211" t="s">
        <v>97</v>
      </c>
      <c r="X6" s="211" t="s">
        <v>98</v>
      </c>
      <c r="Y6" s="211" t="s">
        <v>99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100</v>
      </c>
      <c r="B8" s="229" t="s">
        <v>63</v>
      </c>
      <c r="C8" s="247" t="s">
        <v>64</v>
      </c>
      <c r="D8" s="230"/>
      <c r="E8" s="231"/>
      <c r="F8" s="232"/>
      <c r="G8" s="232">
        <f>SUMIF(AG9:AG10,"&lt;&gt;NOR",G9:G10)</f>
        <v>0</v>
      </c>
      <c r="H8" s="232"/>
      <c r="I8" s="232">
        <f>SUM(I9:I10)</f>
        <v>0</v>
      </c>
      <c r="J8" s="232"/>
      <c r="K8" s="232">
        <f>SUM(K9:K10)</f>
        <v>0</v>
      </c>
      <c r="L8" s="232"/>
      <c r="M8" s="232">
        <f>SUM(M9:M10)</f>
        <v>0</v>
      </c>
      <c r="N8" s="231"/>
      <c r="O8" s="231">
        <f>SUM(O9:O10)</f>
        <v>0</v>
      </c>
      <c r="P8" s="231"/>
      <c r="Q8" s="231">
        <f>SUM(Q9:Q10)</f>
        <v>0</v>
      </c>
      <c r="R8" s="232"/>
      <c r="S8" s="232"/>
      <c r="T8" s="233"/>
      <c r="U8" s="227"/>
      <c r="V8" s="227">
        <f>SUM(V9:V10)</f>
        <v>11.29</v>
      </c>
      <c r="W8" s="227"/>
      <c r="X8" s="227"/>
      <c r="Y8" s="227"/>
      <c r="AG8" t="s">
        <v>101</v>
      </c>
    </row>
    <row r="9" spans="1:60" outlineLevel="1" x14ac:dyDescent="0.2">
      <c r="A9" s="235">
        <v>1</v>
      </c>
      <c r="B9" s="236" t="s">
        <v>102</v>
      </c>
      <c r="C9" s="248" t="s">
        <v>103</v>
      </c>
      <c r="D9" s="237" t="s">
        <v>104</v>
      </c>
      <c r="E9" s="238">
        <v>564.27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12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 t="s">
        <v>105</v>
      </c>
      <c r="S9" s="240" t="s">
        <v>106</v>
      </c>
      <c r="T9" s="241" t="s">
        <v>106</v>
      </c>
      <c r="U9" s="223">
        <v>0.02</v>
      </c>
      <c r="V9" s="223">
        <f>ROUND(E9*U9,2)</f>
        <v>11.29</v>
      </c>
      <c r="W9" s="223"/>
      <c r="X9" s="223" t="s">
        <v>107</v>
      </c>
      <c r="Y9" s="223" t="s">
        <v>108</v>
      </c>
      <c r="Z9" s="212"/>
      <c r="AA9" s="212"/>
      <c r="AB9" s="212"/>
      <c r="AC9" s="212"/>
      <c r="AD9" s="212"/>
      <c r="AE9" s="212"/>
      <c r="AF9" s="212"/>
      <c r="AG9" s="212" t="s">
        <v>109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9" t="s">
        <v>110</v>
      </c>
      <c r="D10" s="225"/>
      <c r="E10" s="226">
        <v>564.27</v>
      </c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111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8" t="s">
        <v>100</v>
      </c>
      <c r="B11" s="229" t="s">
        <v>65</v>
      </c>
      <c r="C11" s="247" t="s">
        <v>66</v>
      </c>
      <c r="D11" s="230"/>
      <c r="E11" s="231"/>
      <c r="F11" s="232"/>
      <c r="G11" s="232">
        <f>SUMIF(AG12:AG13,"&lt;&gt;NOR",G12:G13)</f>
        <v>0</v>
      </c>
      <c r="H11" s="232"/>
      <c r="I11" s="232">
        <f>SUM(I12:I13)</f>
        <v>0</v>
      </c>
      <c r="J11" s="232"/>
      <c r="K11" s="232">
        <f>SUM(K12:K13)</f>
        <v>0</v>
      </c>
      <c r="L11" s="232"/>
      <c r="M11" s="232">
        <f>SUM(M12:M13)</f>
        <v>0</v>
      </c>
      <c r="N11" s="231"/>
      <c r="O11" s="231">
        <f>SUM(O12:O13)</f>
        <v>0</v>
      </c>
      <c r="P11" s="231"/>
      <c r="Q11" s="231">
        <f>SUM(Q12:Q13)</f>
        <v>0</v>
      </c>
      <c r="R11" s="232"/>
      <c r="S11" s="232"/>
      <c r="T11" s="233"/>
      <c r="U11" s="227"/>
      <c r="V11" s="227">
        <f>SUM(V12:V13)</f>
        <v>26.25</v>
      </c>
      <c r="W11" s="227"/>
      <c r="X11" s="227"/>
      <c r="Y11" s="227"/>
      <c r="AG11" t="s">
        <v>101</v>
      </c>
    </row>
    <row r="12" spans="1:60" ht="56.25" outlineLevel="1" x14ac:dyDescent="0.2">
      <c r="A12" s="235">
        <v>2</v>
      </c>
      <c r="B12" s="236" t="s">
        <v>112</v>
      </c>
      <c r="C12" s="248" t="s">
        <v>113</v>
      </c>
      <c r="D12" s="237" t="s">
        <v>104</v>
      </c>
      <c r="E12" s="238">
        <v>75</v>
      </c>
      <c r="F12" s="239"/>
      <c r="G12" s="240">
        <f>ROUND(E12*F12,2)</f>
        <v>0</v>
      </c>
      <c r="H12" s="239"/>
      <c r="I12" s="240">
        <f>ROUND(E12*H12,2)</f>
        <v>0</v>
      </c>
      <c r="J12" s="239"/>
      <c r="K12" s="240">
        <f>ROUND(E12*J12,2)</f>
        <v>0</v>
      </c>
      <c r="L12" s="240">
        <v>12</v>
      </c>
      <c r="M12" s="240">
        <f>G12*(1+L12/100)</f>
        <v>0</v>
      </c>
      <c r="N12" s="238">
        <v>4.0000000000000003E-5</v>
      </c>
      <c r="O12" s="238">
        <f>ROUND(E12*N12,2)</f>
        <v>0</v>
      </c>
      <c r="P12" s="238">
        <v>0</v>
      </c>
      <c r="Q12" s="238">
        <f>ROUND(E12*P12,2)</f>
        <v>0</v>
      </c>
      <c r="R12" s="240" t="s">
        <v>114</v>
      </c>
      <c r="S12" s="240" t="s">
        <v>106</v>
      </c>
      <c r="T12" s="241" t="s">
        <v>106</v>
      </c>
      <c r="U12" s="223">
        <v>0.35</v>
      </c>
      <c r="V12" s="223">
        <f>ROUND(E12*U12,2)</f>
        <v>26.25</v>
      </c>
      <c r="W12" s="223"/>
      <c r="X12" s="223" t="s">
        <v>107</v>
      </c>
      <c r="Y12" s="223" t="s">
        <v>108</v>
      </c>
      <c r="Z12" s="212"/>
      <c r="AA12" s="212"/>
      <c r="AB12" s="212"/>
      <c r="AC12" s="212"/>
      <c r="AD12" s="212"/>
      <c r="AE12" s="212"/>
      <c r="AF12" s="212"/>
      <c r="AG12" s="212" t="s">
        <v>109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49" t="s">
        <v>115</v>
      </c>
      <c r="D13" s="225"/>
      <c r="E13" s="226">
        <v>75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2"/>
      <c r="AA13" s="212"/>
      <c r="AB13" s="212"/>
      <c r="AC13" s="212"/>
      <c r="AD13" s="212"/>
      <c r="AE13" s="212"/>
      <c r="AF13" s="212"/>
      <c r="AG13" s="212" t="s">
        <v>111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28" t="s">
        <v>100</v>
      </c>
      <c r="B14" s="229" t="s">
        <v>67</v>
      </c>
      <c r="C14" s="247" t="s">
        <v>68</v>
      </c>
      <c r="D14" s="230"/>
      <c r="E14" s="231"/>
      <c r="F14" s="232"/>
      <c r="G14" s="232">
        <f>SUMIF(AG15:AG16,"&lt;&gt;NOR",G15:G16)</f>
        <v>0</v>
      </c>
      <c r="H14" s="232"/>
      <c r="I14" s="232">
        <f>SUM(I15:I16)</f>
        <v>0</v>
      </c>
      <c r="J14" s="232"/>
      <c r="K14" s="232">
        <f>SUM(K15:K16)</f>
        <v>0</v>
      </c>
      <c r="L14" s="232"/>
      <c r="M14" s="232">
        <f>SUM(M15:M16)</f>
        <v>0</v>
      </c>
      <c r="N14" s="231"/>
      <c r="O14" s="231">
        <f>SUM(O15:O16)</f>
        <v>0</v>
      </c>
      <c r="P14" s="231"/>
      <c r="Q14" s="231">
        <f>SUM(Q15:Q16)</f>
        <v>0</v>
      </c>
      <c r="R14" s="232"/>
      <c r="S14" s="232"/>
      <c r="T14" s="233"/>
      <c r="U14" s="227"/>
      <c r="V14" s="227">
        <f>SUM(V15:V16)</f>
        <v>0.01</v>
      </c>
      <c r="W14" s="227"/>
      <c r="X14" s="227"/>
      <c r="Y14" s="227"/>
      <c r="AG14" t="s">
        <v>101</v>
      </c>
    </row>
    <row r="15" spans="1:60" ht="22.5" outlineLevel="1" x14ac:dyDescent="0.2">
      <c r="A15" s="235">
        <v>3</v>
      </c>
      <c r="B15" s="236" t="s">
        <v>116</v>
      </c>
      <c r="C15" s="248" t="s">
        <v>117</v>
      </c>
      <c r="D15" s="237" t="s">
        <v>118</v>
      </c>
      <c r="E15" s="238">
        <v>3.0000000000000001E-3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12</v>
      </c>
      <c r="M15" s="240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40" t="s">
        <v>119</v>
      </c>
      <c r="S15" s="240" t="s">
        <v>106</v>
      </c>
      <c r="T15" s="241" t="s">
        <v>106</v>
      </c>
      <c r="U15" s="223">
        <v>1.89</v>
      </c>
      <c r="V15" s="223">
        <f>ROUND(E15*U15,2)</f>
        <v>0.01</v>
      </c>
      <c r="W15" s="223"/>
      <c r="X15" s="223" t="s">
        <v>120</v>
      </c>
      <c r="Y15" s="223" t="s">
        <v>108</v>
      </c>
      <c r="Z15" s="212"/>
      <c r="AA15" s="212"/>
      <c r="AB15" s="212"/>
      <c r="AC15" s="212"/>
      <c r="AD15" s="212"/>
      <c r="AE15" s="212"/>
      <c r="AF15" s="212"/>
      <c r="AG15" s="212" t="s">
        <v>121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0" t="s">
        <v>122</v>
      </c>
      <c r="D16" s="242"/>
      <c r="E16" s="242"/>
      <c r="F16" s="242"/>
      <c r="G16" s="242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123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28" t="s">
        <v>100</v>
      </c>
      <c r="B17" s="229" t="s">
        <v>69</v>
      </c>
      <c r="C17" s="247" t="s">
        <v>70</v>
      </c>
      <c r="D17" s="230"/>
      <c r="E17" s="231"/>
      <c r="F17" s="232"/>
      <c r="G17" s="232">
        <f>SUMIF(AG18:AG29,"&lt;&gt;NOR",G18:G29)</f>
        <v>0</v>
      </c>
      <c r="H17" s="232"/>
      <c r="I17" s="232">
        <f>SUM(I18:I29)</f>
        <v>0</v>
      </c>
      <c r="J17" s="232"/>
      <c r="K17" s="232">
        <f>SUM(K18:K29)</f>
        <v>0</v>
      </c>
      <c r="L17" s="232"/>
      <c r="M17" s="232">
        <f>SUM(M18:M29)</f>
        <v>0</v>
      </c>
      <c r="N17" s="231"/>
      <c r="O17" s="231">
        <f>SUM(O18:O29)</f>
        <v>4.63</v>
      </c>
      <c r="P17" s="231"/>
      <c r="Q17" s="231">
        <f>SUM(Q18:Q29)</f>
        <v>0</v>
      </c>
      <c r="R17" s="232"/>
      <c r="S17" s="232"/>
      <c r="T17" s="233"/>
      <c r="U17" s="227"/>
      <c r="V17" s="227">
        <f>SUM(V18:V29)</f>
        <v>84.64</v>
      </c>
      <c r="W17" s="227"/>
      <c r="X17" s="227"/>
      <c r="Y17" s="227"/>
      <c r="AG17" t="s">
        <v>101</v>
      </c>
    </row>
    <row r="18" spans="1:60" outlineLevel="1" x14ac:dyDescent="0.2">
      <c r="A18" s="235">
        <v>4</v>
      </c>
      <c r="B18" s="236" t="s">
        <v>124</v>
      </c>
      <c r="C18" s="248" t="s">
        <v>125</v>
      </c>
      <c r="D18" s="237" t="s">
        <v>104</v>
      </c>
      <c r="E18" s="238">
        <v>564.27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12</v>
      </c>
      <c r="M18" s="240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40" t="s">
        <v>126</v>
      </c>
      <c r="S18" s="240" t="s">
        <v>106</v>
      </c>
      <c r="T18" s="241" t="s">
        <v>106</v>
      </c>
      <c r="U18" s="223">
        <v>0.08</v>
      </c>
      <c r="V18" s="223">
        <f>ROUND(E18*U18,2)</f>
        <v>45.14</v>
      </c>
      <c r="W18" s="223"/>
      <c r="X18" s="223" t="s">
        <v>107</v>
      </c>
      <c r="Y18" s="223" t="s">
        <v>108</v>
      </c>
      <c r="Z18" s="212"/>
      <c r="AA18" s="212"/>
      <c r="AB18" s="212"/>
      <c r="AC18" s="212"/>
      <c r="AD18" s="212"/>
      <c r="AE18" s="212"/>
      <c r="AF18" s="212"/>
      <c r="AG18" s="212" t="s">
        <v>109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49" t="s">
        <v>110</v>
      </c>
      <c r="D19" s="225"/>
      <c r="E19" s="226">
        <v>564.27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111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35">
        <v>5</v>
      </c>
      <c r="B20" s="236" t="s">
        <v>127</v>
      </c>
      <c r="C20" s="248" t="s">
        <v>128</v>
      </c>
      <c r="D20" s="237" t="s">
        <v>104</v>
      </c>
      <c r="E20" s="238">
        <v>564.27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12</v>
      </c>
      <c r="M20" s="240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40" t="s">
        <v>126</v>
      </c>
      <c r="S20" s="240" t="s">
        <v>106</v>
      </c>
      <c r="T20" s="241" t="s">
        <v>106</v>
      </c>
      <c r="U20" s="223">
        <v>7.0000000000000007E-2</v>
      </c>
      <c r="V20" s="223">
        <f>ROUND(E20*U20,2)</f>
        <v>39.5</v>
      </c>
      <c r="W20" s="223"/>
      <c r="X20" s="223" t="s">
        <v>107</v>
      </c>
      <c r="Y20" s="223" t="s">
        <v>108</v>
      </c>
      <c r="Z20" s="212"/>
      <c r="AA20" s="212"/>
      <c r="AB20" s="212"/>
      <c r="AC20" s="212"/>
      <c r="AD20" s="212"/>
      <c r="AE20" s="212"/>
      <c r="AF20" s="212"/>
      <c r="AG20" s="212" t="s">
        <v>109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9"/>
      <c r="B21" s="220"/>
      <c r="C21" s="249" t="s">
        <v>129</v>
      </c>
      <c r="D21" s="225"/>
      <c r="E21" s="226">
        <v>564.27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111</v>
      </c>
      <c r="AH21" s="212">
        <v>5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35">
        <v>6</v>
      </c>
      <c r="B22" s="236" t="s">
        <v>130</v>
      </c>
      <c r="C22" s="248" t="s">
        <v>131</v>
      </c>
      <c r="D22" s="237" t="s">
        <v>104</v>
      </c>
      <c r="E22" s="238">
        <v>592.48350000000005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12</v>
      </c>
      <c r="M22" s="240">
        <f>G22*(1+L22/100)</f>
        <v>0</v>
      </c>
      <c r="N22" s="238">
        <v>7.7000000000000002E-3</v>
      </c>
      <c r="O22" s="238">
        <f>ROUND(E22*N22,2)</f>
        <v>4.5599999999999996</v>
      </c>
      <c r="P22" s="238">
        <v>0</v>
      </c>
      <c r="Q22" s="238">
        <f>ROUND(E22*P22,2)</f>
        <v>0</v>
      </c>
      <c r="R22" s="240" t="s">
        <v>132</v>
      </c>
      <c r="S22" s="240" t="s">
        <v>106</v>
      </c>
      <c r="T22" s="241" t="s">
        <v>106</v>
      </c>
      <c r="U22" s="223">
        <v>0</v>
      </c>
      <c r="V22" s="223">
        <f>ROUND(E22*U22,2)</f>
        <v>0</v>
      </c>
      <c r="W22" s="223"/>
      <c r="X22" s="223" t="s">
        <v>133</v>
      </c>
      <c r="Y22" s="223" t="s">
        <v>108</v>
      </c>
      <c r="Z22" s="212"/>
      <c r="AA22" s="212"/>
      <c r="AB22" s="212"/>
      <c r="AC22" s="212"/>
      <c r="AD22" s="212"/>
      <c r="AE22" s="212"/>
      <c r="AF22" s="212"/>
      <c r="AG22" s="212" t="s">
        <v>134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49" t="s">
        <v>135</v>
      </c>
      <c r="D23" s="225"/>
      <c r="E23" s="226"/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2"/>
      <c r="AA23" s="212"/>
      <c r="AB23" s="212"/>
      <c r="AC23" s="212"/>
      <c r="AD23" s="212"/>
      <c r="AE23" s="212"/>
      <c r="AF23" s="212"/>
      <c r="AG23" s="212" t="s">
        <v>111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49" t="s">
        <v>136</v>
      </c>
      <c r="D24" s="225"/>
      <c r="E24" s="226">
        <v>592.48350000000005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111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35">
        <v>7</v>
      </c>
      <c r="B25" s="236" t="s">
        <v>137</v>
      </c>
      <c r="C25" s="248" t="s">
        <v>138</v>
      </c>
      <c r="D25" s="237" t="s">
        <v>104</v>
      </c>
      <c r="E25" s="238">
        <v>592.48350000000005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12</v>
      </c>
      <c r="M25" s="240">
        <f>G25*(1+L25/100)</f>
        <v>0</v>
      </c>
      <c r="N25" s="238">
        <v>1.1E-4</v>
      </c>
      <c r="O25" s="238">
        <f>ROUND(E25*N25,2)</f>
        <v>7.0000000000000007E-2</v>
      </c>
      <c r="P25" s="238">
        <v>0</v>
      </c>
      <c r="Q25" s="238">
        <f>ROUND(E25*P25,2)</f>
        <v>0</v>
      </c>
      <c r="R25" s="240" t="s">
        <v>132</v>
      </c>
      <c r="S25" s="240" t="s">
        <v>106</v>
      </c>
      <c r="T25" s="241" t="s">
        <v>106</v>
      </c>
      <c r="U25" s="223">
        <v>0</v>
      </c>
      <c r="V25" s="223">
        <f>ROUND(E25*U25,2)</f>
        <v>0</v>
      </c>
      <c r="W25" s="223"/>
      <c r="X25" s="223" t="s">
        <v>133</v>
      </c>
      <c r="Y25" s="223" t="s">
        <v>108</v>
      </c>
      <c r="Z25" s="212"/>
      <c r="AA25" s="212"/>
      <c r="AB25" s="212"/>
      <c r="AC25" s="212"/>
      <c r="AD25" s="212"/>
      <c r="AE25" s="212"/>
      <c r="AF25" s="212"/>
      <c r="AG25" s="212" t="s">
        <v>134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49" t="s">
        <v>135</v>
      </c>
      <c r="D26" s="225"/>
      <c r="E26" s="226"/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111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49" t="s">
        <v>136</v>
      </c>
      <c r="D27" s="225"/>
      <c r="E27" s="226">
        <v>592.48350000000005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2"/>
      <c r="AA27" s="212"/>
      <c r="AB27" s="212"/>
      <c r="AC27" s="212"/>
      <c r="AD27" s="212"/>
      <c r="AE27" s="212"/>
      <c r="AF27" s="212"/>
      <c r="AG27" s="212" t="s">
        <v>111</v>
      </c>
      <c r="AH27" s="212">
        <v>5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>
        <v>8</v>
      </c>
      <c r="B28" s="220" t="s">
        <v>139</v>
      </c>
      <c r="C28" s="251" t="s">
        <v>140</v>
      </c>
      <c r="D28" s="221" t="s">
        <v>0</v>
      </c>
      <c r="E28" s="243"/>
      <c r="F28" s="224"/>
      <c r="G28" s="223">
        <f>ROUND(E28*F28,2)</f>
        <v>0</v>
      </c>
      <c r="H28" s="224"/>
      <c r="I28" s="223">
        <f>ROUND(E28*H28,2)</f>
        <v>0</v>
      </c>
      <c r="J28" s="224"/>
      <c r="K28" s="223">
        <f>ROUND(E28*J28,2)</f>
        <v>0</v>
      </c>
      <c r="L28" s="223">
        <v>12</v>
      </c>
      <c r="M28" s="223">
        <f>G28*(1+L28/100)</f>
        <v>0</v>
      </c>
      <c r="N28" s="222">
        <v>0</v>
      </c>
      <c r="O28" s="222">
        <f>ROUND(E28*N28,2)</f>
        <v>0</v>
      </c>
      <c r="P28" s="222">
        <v>0</v>
      </c>
      <c r="Q28" s="222">
        <f>ROUND(E28*P28,2)</f>
        <v>0</v>
      </c>
      <c r="R28" s="223" t="s">
        <v>126</v>
      </c>
      <c r="S28" s="223" t="s">
        <v>106</v>
      </c>
      <c r="T28" s="223" t="s">
        <v>106</v>
      </c>
      <c r="U28" s="223">
        <v>0</v>
      </c>
      <c r="V28" s="223">
        <f>ROUND(E28*U28,2)</f>
        <v>0</v>
      </c>
      <c r="W28" s="223"/>
      <c r="X28" s="223" t="s">
        <v>120</v>
      </c>
      <c r="Y28" s="223" t="s">
        <v>108</v>
      </c>
      <c r="Z28" s="212"/>
      <c r="AA28" s="212"/>
      <c r="AB28" s="212"/>
      <c r="AC28" s="212"/>
      <c r="AD28" s="212"/>
      <c r="AE28" s="212"/>
      <c r="AF28" s="212"/>
      <c r="AG28" s="212" t="s">
        <v>121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2" t="s">
        <v>141</v>
      </c>
      <c r="D29" s="244"/>
      <c r="E29" s="244"/>
      <c r="F29" s="244"/>
      <c r="G29" s="244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123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28" t="s">
        <v>100</v>
      </c>
      <c r="B30" s="229" t="s">
        <v>71</v>
      </c>
      <c r="C30" s="247" t="s">
        <v>27</v>
      </c>
      <c r="D30" s="230"/>
      <c r="E30" s="231"/>
      <c r="F30" s="232"/>
      <c r="G30" s="232">
        <f>SUMIF(AG31:AG34,"&lt;&gt;NOR",G31:G34)</f>
        <v>0</v>
      </c>
      <c r="H30" s="232"/>
      <c r="I30" s="232">
        <f>SUM(I31:I34)</f>
        <v>0</v>
      </c>
      <c r="J30" s="232"/>
      <c r="K30" s="232">
        <f>SUM(K31:K34)</f>
        <v>0</v>
      </c>
      <c r="L30" s="232"/>
      <c r="M30" s="232">
        <f>SUM(M31:M34)</f>
        <v>0</v>
      </c>
      <c r="N30" s="231"/>
      <c r="O30" s="231">
        <f>SUM(O31:O34)</f>
        <v>0</v>
      </c>
      <c r="P30" s="231"/>
      <c r="Q30" s="231">
        <f>SUM(Q31:Q34)</f>
        <v>0</v>
      </c>
      <c r="R30" s="232"/>
      <c r="S30" s="232"/>
      <c r="T30" s="233"/>
      <c r="U30" s="227"/>
      <c r="V30" s="227">
        <f>SUM(V31:V34)</f>
        <v>0</v>
      </c>
      <c r="W30" s="227"/>
      <c r="X30" s="227"/>
      <c r="Y30" s="227"/>
      <c r="AG30" t="s">
        <v>101</v>
      </c>
    </row>
    <row r="31" spans="1:60" outlineLevel="1" x14ac:dyDescent="0.2">
      <c r="A31" s="235">
        <v>9</v>
      </c>
      <c r="B31" s="236" t="s">
        <v>142</v>
      </c>
      <c r="C31" s="248" t="s">
        <v>143</v>
      </c>
      <c r="D31" s="237" t="s">
        <v>144</v>
      </c>
      <c r="E31" s="238">
        <v>1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12</v>
      </c>
      <c r="M31" s="240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40"/>
      <c r="S31" s="240" t="s">
        <v>106</v>
      </c>
      <c r="T31" s="241" t="s">
        <v>145</v>
      </c>
      <c r="U31" s="223">
        <v>0</v>
      </c>
      <c r="V31" s="223">
        <f>ROUND(E31*U31,2)</f>
        <v>0</v>
      </c>
      <c r="W31" s="223"/>
      <c r="X31" s="223" t="s">
        <v>146</v>
      </c>
      <c r="Y31" s="223" t="s">
        <v>108</v>
      </c>
      <c r="Z31" s="212"/>
      <c r="AA31" s="212"/>
      <c r="AB31" s="212"/>
      <c r="AC31" s="212"/>
      <c r="AD31" s="212"/>
      <c r="AE31" s="212"/>
      <c r="AF31" s="212"/>
      <c r="AG31" s="212" t="s">
        <v>147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53" t="s">
        <v>148</v>
      </c>
      <c r="D32" s="245"/>
      <c r="E32" s="245"/>
      <c r="F32" s="245"/>
      <c r="G32" s="245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2"/>
      <c r="AA32" s="212"/>
      <c r="AB32" s="212"/>
      <c r="AC32" s="212"/>
      <c r="AD32" s="212"/>
      <c r="AE32" s="212"/>
      <c r="AF32" s="212"/>
      <c r="AG32" s="212" t="s">
        <v>149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5">
        <v>10</v>
      </c>
      <c r="B33" s="236" t="s">
        <v>150</v>
      </c>
      <c r="C33" s="248" t="s">
        <v>151</v>
      </c>
      <c r="D33" s="237" t="s">
        <v>144</v>
      </c>
      <c r="E33" s="238">
        <v>1</v>
      </c>
      <c r="F33" s="239"/>
      <c r="G33" s="240">
        <f>ROUND(E33*F33,2)</f>
        <v>0</v>
      </c>
      <c r="H33" s="239"/>
      <c r="I33" s="240">
        <f>ROUND(E33*H33,2)</f>
        <v>0</v>
      </c>
      <c r="J33" s="239"/>
      <c r="K33" s="240">
        <f>ROUND(E33*J33,2)</f>
        <v>0</v>
      </c>
      <c r="L33" s="240">
        <v>12</v>
      </c>
      <c r="M33" s="240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40"/>
      <c r="S33" s="240" t="s">
        <v>106</v>
      </c>
      <c r="T33" s="241" t="s">
        <v>145</v>
      </c>
      <c r="U33" s="223">
        <v>0</v>
      </c>
      <c r="V33" s="223">
        <f>ROUND(E33*U33,2)</f>
        <v>0</v>
      </c>
      <c r="W33" s="223"/>
      <c r="X33" s="223" t="s">
        <v>146</v>
      </c>
      <c r="Y33" s="223" t="s">
        <v>108</v>
      </c>
      <c r="Z33" s="212"/>
      <c r="AA33" s="212"/>
      <c r="AB33" s="212"/>
      <c r="AC33" s="212"/>
      <c r="AD33" s="212"/>
      <c r="AE33" s="212"/>
      <c r="AF33" s="212"/>
      <c r="AG33" s="212" t="s">
        <v>147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2" x14ac:dyDescent="0.2">
      <c r="A34" s="219"/>
      <c r="B34" s="220"/>
      <c r="C34" s="253" t="s">
        <v>152</v>
      </c>
      <c r="D34" s="245"/>
      <c r="E34" s="245"/>
      <c r="F34" s="245"/>
      <c r="G34" s="245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149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46" t="str">
        <f>C34</f>
        <v>Náklady na ztížené provádění stavebních prací v důsledku nepřerušeného provozu na staveništi nebo v případech nepřerušeného provozu v objektech v nichž se stavební práce provádí.</v>
      </c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28" t="s">
        <v>100</v>
      </c>
      <c r="B35" s="229" t="s">
        <v>72</v>
      </c>
      <c r="C35" s="247" t="s">
        <v>28</v>
      </c>
      <c r="D35" s="230"/>
      <c r="E35" s="231"/>
      <c r="F35" s="232"/>
      <c r="G35" s="232">
        <f>SUMIF(AG36:AG37,"&lt;&gt;NOR",G36:G37)</f>
        <v>0</v>
      </c>
      <c r="H35" s="232"/>
      <c r="I35" s="232">
        <f>SUM(I36:I37)</f>
        <v>0</v>
      </c>
      <c r="J35" s="232"/>
      <c r="K35" s="232">
        <f>SUM(K36:K37)</f>
        <v>0</v>
      </c>
      <c r="L35" s="232"/>
      <c r="M35" s="232">
        <f>SUM(M36:M37)</f>
        <v>0</v>
      </c>
      <c r="N35" s="231"/>
      <c r="O35" s="231">
        <f>SUM(O36:O37)</f>
        <v>0</v>
      </c>
      <c r="P35" s="231"/>
      <c r="Q35" s="231">
        <f>SUM(Q36:Q37)</f>
        <v>0</v>
      </c>
      <c r="R35" s="232"/>
      <c r="S35" s="232"/>
      <c r="T35" s="233"/>
      <c r="U35" s="227"/>
      <c r="V35" s="227">
        <f>SUM(V36:V37)</f>
        <v>0</v>
      </c>
      <c r="W35" s="227"/>
      <c r="X35" s="227"/>
      <c r="Y35" s="227"/>
      <c r="AG35" t="s">
        <v>101</v>
      </c>
    </row>
    <row r="36" spans="1:60" outlineLevel="1" x14ac:dyDescent="0.2">
      <c r="A36" s="235">
        <v>11</v>
      </c>
      <c r="B36" s="236" t="s">
        <v>153</v>
      </c>
      <c r="C36" s="248" t="s">
        <v>154</v>
      </c>
      <c r="D36" s="237" t="s">
        <v>144</v>
      </c>
      <c r="E36" s="238">
        <v>1</v>
      </c>
      <c r="F36" s="239"/>
      <c r="G36" s="240">
        <f>ROUND(E36*F36,2)</f>
        <v>0</v>
      </c>
      <c r="H36" s="239"/>
      <c r="I36" s="240">
        <f>ROUND(E36*H36,2)</f>
        <v>0</v>
      </c>
      <c r="J36" s="239"/>
      <c r="K36" s="240">
        <f>ROUND(E36*J36,2)</f>
        <v>0</v>
      </c>
      <c r="L36" s="240">
        <v>12</v>
      </c>
      <c r="M36" s="240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40"/>
      <c r="S36" s="240" t="s">
        <v>106</v>
      </c>
      <c r="T36" s="241" t="s">
        <v>145</v>
      </c>
      <c r="U36" s="223">
        <v>0</v>
      </c>
      <c r="V36" s="223">
        <f>ROUND(E36*U36,2)</f>
        <v>0</v>
      </c>
      <c r="W36" s="223"/>
      <c r="X36" s="223" t="s">
        <v>146</v>
      </c>
      <c r="Y36" s="223" t="s">
        <v>108</v>
      </c>
      <c r="Z36" s="212"/>
      <c r="AA36" s="212"/>
      <c r="AB36" s="212"/>
      <c r="AC36" s="212"/>
      <c r="AD36" s="212"/>
      <c r="AE36" s="212"/>
      <c r="AF36" s="212"/>
      <c r="AG36" s="212" t="s">
        <v>147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33.75" outlineLevel="2" x14ac:dyDescent="0.2">
      <c r="A37" s="219"/>
      <c r="B37" s="220"/>
      <c r="C37" s="253" t="s">
        <v>155</v>
      </c>
      <c r="D37" s="245"/>
      <c r="E37" s="245"/>
      <c r="F37" s="245"/>
      <c r="G37" s="245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149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46" t="str">
        <f>C37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3"/>
      <c r="B38" s="4"/>
      <c r="C38" s="254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v>12</v>
      </c>
      <c r="AF38">
        <v>21</v>
      </c>
      <c r="AG38" t="s">
        <v>86</v>
      </c>
    </row>
    <row r="39" spans="1:60" x14ac:dyDescent="0.2">
      <c r="A39" s="215"/>
      <c r="B39" s="216" t="s">
        <v>29</v>
      </c>
      <c r="C39" s="255"/>
      <c r="D39" s="217"/>
      <c r="E39" s="218"/>
      <c r="F39" s="218"/>
      <c r="G39" s="234">
        <f>G8+G11+G14+G17+G30+G35</f>
        <v>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f>SUMIF(L7:L37,AE38,G7:G37)</f>
        <v>0</v>
      </c>
      <c r="AF39">
        <f>SUMIF(L7:L37,AF38,G7:G37)</f>
        <v>0</v>
      </c>
      <c r="AG39" t="s">
        <v>156</v>
      </c>
    </row>
    <row r="40" spans="1:60" x14ac:dyDescent="0.2">
      <c r="C40" s="256"/>
      <c r="D40" s="10"/>
      <c r="AG40" t="s">
        <v>157</v>
      </c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bgROGeLgjT/M4/m/Ez+6qWkMepi0tcA9q/mCdkpFYc9HuSAU4wsYxvmIC79E3oKyqa69B74pHIqcTMUTpadcw==" saltValue="puVBbDDv7IS78ZblyJeo5Q==" spinCount="100000" sheet="1" formatRows="0"/>
  <mergeCells count="9">
    <mergeCell ref="C32:G32"/>
    <mergeCell ref="C34:G34"/>
    <mergeCell ref="C37:G37"/>
    <mergeCell ref="A1:G1"/>
    <mergeCell ref="C2:G2"/>
    <mergeCell ref="C3:G3"/>
    <mergeCell ref="C4:G4"/>
    <mergeCell ref="C16:G16"/>
    <mergeCell ref="C29:G2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Valenta</dc:creator>
  <cp:lastModifiedBy>Michal Valenta</cp:lastModifiedBy>
  <cp:lastPrinted>2019-03-19T12:27:02Z</cp:lastPrinted>
  <dcterms:created xsi:type="dcterms:W3CDTF">2009-04-08T07:15:50Z</dcterms:created>
  <dcterms:modified xsi:type="dcterms:W3CDTF">2024-03-27T10:42:29Z</dcterms:modified>
</cp:coreProperties>
</file>